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11355" windowHeight="5130"/>
  </bookViews>
  <sheets>
    <sheet name="APNF" sheetId="4" r:id="rId1"/>
  </sheets>
  <calcPr calcId="124519"/>
</workbook>
</file>

<file path=xl/calcChain.xml><?xml version="1.0" encoding="utf-8"?>
<calcChain xmlns="http://schemas.openxmlformats.org/spreadsheetml/2006/main">
  <c r="H20" i="4"/>
  <c r="H16"/>
  <c r="H40"/>
  <c r="H11"/>
  <c r="G37"/>
  <c r="G69"/>
  <c r="G72"/>
  <c r="F72"/>
  <c r="F69"/>
  <c r="F57"/>
  <c r="F46"/>
  <c r="F26"/>
  <c r="F32"/>
  <c r="H32"/>
  <c r="H37"/>
  <c r="H46"/>
  <c r="H41"/>
  <c r="H57"/>
  <c r="H69"/>
  <c r="H72"/>
  <c r="E11"/>
  <c r="E30"/>
  <c r="E21"/>
  <c r="E32"/>
  <c r="E37"/>
  <c r="E46"/>
  <c r="E41"/>
  <c r="E57"/>
  <c r="D11"/>
  <c r="D21"/>
  <c r="D10"/>
  <c r="D32"/>
  <c r="D37"/>
  <c r="D46"/>
  <c r="D41"/>
  <c r="D63"/>
  <c r="D64"/>
  <c r="D57"/>
  <c r="C11"/>
  <c r="C21"/>
  <c r="C32"/>
  <c r="C37"/>
  <c r="C46"/>
  <c r="C41"/>
  <c r="C63"/>
  <c r="C64"/>
  <c r="C57"/>
  <c r="E73"/>
  <c r="E72"/>
  <c r="D72"/>
  <c r="C69"/>
  <c r="D69"/>
  <c r="E69"/>
  <c r="C72"/>
  <c r="G46"/>
  <c r="G32"/>
  <c r="G26"/>
  <c r="C10"/>
  <c r="C9"/>
  <c r="E63"/>
  <c r="E64"/>
  <c r="G57"/>
  <c r="G11"/>
  <c r="G41"/>
  <c r="G63"/>
  <c r="G64"/>
  <c r="F41"/>
  <c r="F63"/>
  <c r="F64"/>
  <c r="D9"/>
  <c r="E10"/>
  <c r="E9"/>
  <c r="F37"/>
  <c r="F21"/>
  <c r="F11"/>
  <c r="H63"/>
  <c r="H64"/>
  <c r="D62"/>
  <c r="D53"/>
  <c r="C53"/>
  <c r="C62"/>
  <c r="E53"/>
  <c r="E62"/>
  <c r="G21"/>
  <c r="G10"/>
  <c r="G9"/>
  <c r="G53"/>
  <c r="H26"/>
  <c r="F10"/>
  <c r="F9"/>
  <c r="F53"/>
  <c r="E67"/>
  <c r="E75"/>
  <c r="E66"/>
  <c r="C67"/>
  <c r="C75"/>
  <c r="C66"/>
  <c r="D67"/>
  <c r="D75"/>
  <c r="D66"/>
  <c r="G62"/>
  <c r="G66"/>
  <c r="H21"/>
  <c r="H10"/>
  <c r="H9"/>
  <c r="F62"/>
  <c r="F67"/>
  <c r="F75"/>
  <c r="G67"/>
  <c r="G75"/>
  <c r="H53"/>
  <c r="H62"/>
  <c r="F66"/>
  <c r="H66"/>
  <c r="H67"/>
  <c r="H75"/>
</calcChain>
</file>

<file path=xl/sharedStrings.xml><?xml version="1.0" encoding="utf-8"?>
<sst xmlns="http://schemas.openxmlformats.org/spreadsheetml/2006/main" count="71" uniqueCount="70">
  <si>
    <t xml:space="preserve">    FEDEI</t>
  </si>
  <si>
    <t xml:space="preserve">  Dipregep</t>
  </si>
  <si>
    <t>PROVINCE OF BUENOS AIRES</t>
  </si>
  <si>
    <t xml:space="preserve">TREASURY UNDERSECRETARIAT </t>
  </si>
  <si>
    <t>BUDGET OFFICE</t>
  </si>
  <si>
    <t>SAVINGS, INVESTMENT AND FINANCING SCHEME</t>
  </si>
  <si>
    <t>CLOSING - SERIES 2008-2013</t>
  </si>
  <si>
    <t>Concept</t>
  </si>
  <si>
    <t>I. Current revenues</t>
  </si>
  <si>
    <t xml:space="preserve">   Gross revenues </t>
  </si>
  <si>
    <t xml:space="preserve">    Rural real estate </t>
  </si>
  <si>
    <t xml:space="preserve">    Urban real estate </t>
  </si>
  <si>
    <t xml:space="preserve">    Automobile </t>
  </si>
  <si>
    <t xml:space="preserve">    Stamp</t>
  </si>
  <si>
    <t xml:space="preserve">   Regularization Plan Law 11253 (Amnesty Plan)</t>
  </si>
  <si>
    <t xml:space="preserve">    Energy</t>
  </si>
  <si>
    <t xml:space="preserve">    Other Provincial Taxes</t>
  </si>
  <si>
    <t xml:space="preserve">   Education Financing</t>
  </si>
  <si>
    <t xml:space="preserve">    Income tax. Law 24621 Section. 1° Subsec. B) - R. GBA</t>
  </si>
  <si>
    <t xml:space="preserve">    Law 23966 FO.NA.VI. Revenues(Housing program)</t>
  </si>
  <si>
    <t xml:space="preserve">    Law 23966 Social Security </t>
  </si>
  <si>
    <t xml:space="preserve">    Others</t>
  </si>
  <si>
    <t xml:space="preserve">Social Security Contributions </t>
  </si>
  <si>
    <t xml:space="preserve">  Other non tax revenues </t>
  </si>
  <si>
    <t xml:space="preserve"> Rental income </t>
  </si>
  <si>
    <t>Current Transfers</t>
  </si>
  <si>
    <t xml:space="preserve">  Provincial</t>
  </si>
  <si>
    <t xml:space="preserve">  Federal </t>
  </si>
  <si>
    <t xml:space="preserve">  Others</t>
  </si>
  <si>
    <t xml:space="preserve">II. Current Expenditures </t>
  </si>
  <si>
    <t>Personnel</t>
  </si>
  <si>
    <t>Rental income</t>
  </si>
  <si>
    <t xml:space="preserve">  Co-participation</t>
  </si>
  <si>
    <t xml:space="preserve">Other current expenditures </t>
  </si>
  <si>
    <t>Real Direct investment</t>
  </si>
  <si>
    <t xml:space="preserve">V. Capital expenditures </t>
  </si>
  <si>
    <t>Capital Transfes</t>
  </si>
  <si>
    <t>Financial Investment</t>
  </si>
  <si>
    <t>VI.  Totales revenues (I+IV)</t>
  </si>
  <si>
    <t>VII. Total Expenitures (II+V)</t>
  </si>
  <si>
    <t>VIII. Primary expenditures  (VII - Rental income)</t>
  </si>
  <si>
    <t>IX. Primary Result (VI-VIII)</t>
  </si>
  <si>
    <t>X. Financial Result (VI-VII)</t>
  </si>
  <si>
    <t>XI. Financing sources</t>
  </si>
  <si>
    <t xml:space="preserve">  Financial investment reduction </t>
  </si>
  <si>
    <t xml:space="preserve"> Public indebtedness and other liabilities' increase</t>
  </si>
  <si>
    <t>XII. Financial Applications</t>
  </si>
  <si>
    <t xml:space="preserve"> Financial  Investment</t>
  </si>
  <si>
    <t xml:space="preserve">  Debt Amortization</t>
  </si>
  <si>
    <t>XIII. Total Result</t>
  </si>
  <si>
    <t>2013 Budget</t>
  </si>
  <si>
    <t>2012 Proj.</t>
  </si>
  <si>
    <t xml:space="preserve">    Secondary Distribution </t>
  </si>
  <si>
    <t xml:space="preserve">    Education Service Transfer</t>
  </si>
  <si>
    <t xml:space="preserve">  Operating revenues </t>
  </si>
  <si>
    <t xml:space="preserve">Goods and services </t>
  </si>
  <si>
    <t xml:space="preserve">Social Security contributions </t>
  </si>
  <si>
    <t xml:space="preserve">  Decentralization (includes funds)</t>
  </si>
  <si>
    <t xml:space="preserve"> Public Administration Goods and Services sale </t>
  </si>
  <si>
    <r>
      <t xml:space="preserve">   Gross revenues - Tax Management dece</t>
    </r>
    <r>
      <rPr>
        <sz val="10"/>
        <color rgb="FFFF0000"/>
        <rFont val="Arial"/>
        <family val="2"/>
      </rPr>
      <t>n</t>
    </r>
    <r>
      <rPr>
        <sz val="10"/>
        <rFont val="Arial"/>
        <family val="2"/>
      </rPr>
      <t>tralization</t>
    </r>
  </si>
  <si>
    <t>Total Tax revenues</t>
  </si>
  <si>
    <t>Provincial Taxes</t>
  </si>
  <si>
    <t>Federal Tax Transfers</t>
  </si>
  <si>
    <t>Current Tranfers</t>
  </si>
  <si>
    <t>Highway Fund</t>
  </si>
  <si>
    <t>Source: General Accounting Office of the  Province 2008-2011, Budget Office 2012-2013.</t>
  </si>
  <si>
    <t>In thousands of pesos</t>
  </si>
  <si>
    <t xml:space="preserve">Non Tax Revenues </t>
  </si>
  <si>
    <t>III. Current Account balance  (I-II)</t>
  </si>
  <si>
    <t xml:space="preserve">IV. Capital Revenues 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</si>
</sst>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#,##0.0"/>
    <numFmt numFmtId="165" formatCode="_ * #,##0.0_ ;_ * \-#,##0.0_ ;_ * &quot;-&quot;??_ ;_ @_ 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0" fontId="1" fillId="2" borderId="0" xfId="2" applyNumberForma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top"/>
    </xf>
    <xf numFmtId="165" fontId="1" fillId="2" borderId="0" xfId="1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6" fillId="2" borderId="0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8" fillId="2" borderId="2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10" fontId="10" fillId="2" borderId="0" xfId="2" applyNumberFormat="1" applyFont="1" applyFill="1" applyAlignment="1">
      <alignment vertical="center"/>
    </xf>
    <xf numFmtId="0" fontId="11" fillId="2" borderId="0" xfId="0" applyFont="1" applyFill="1" applyBorder="1" applyAlignment="1">
      <alignment horizontal="left" vertical="top" wrapText="1"/>
    </xf>
  </cellXfs>
  <cellStyles count="3">
    <cellStyle name="Millares_Serie de Cierre APNF  2000-2011" xfId="1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7"/>
  <sheetViews>
    <sheetView tabSelected="1" topLeftCell="A3" workbookViewId="0">
      <selection activeCell="I55" sqref="I55"/>
    </sheetView>
  </sheetViews>
  <sheetFormatPr baseColWidth="10" defaultRowHeight="12.75"/>
  <cols>
    <col min="1" max="1" width="3.7109375" style="1" customWidth="1"/>
    <col min="2" max="2" width="56.42578125" style="1" customWidth="1"/>
    <col min="3" max="6" width="12" style="1" customWidth="1"/>
    <col min="7" max="7" width="10.85546875" style="1" bestFit="1" customWidth="1"/>
    <col min="8" max="8" width="19.42578125" style="1" customWidth="1"/>
    <col min="9" max="16384" width="11.42578125" style="1"/>
  </cols>
  <sheetData>
    <row r="1" spans="1:9" ht="15">
      <c r="B1" s="2" t="s">
        <v>2</v>
      </c>
    </row>
    <row r="2" spans="1:9" ht="15">
      <c r="B2" s="2" t="s">
        <v>3</v>
      </c>
      <c r="C2" s="3"/>
      <c r="D2" s="3"/>
      <c r="E2" s="3"/>
    </row>
    <row r="3" spans="1:9" ht="15">
      <c r="B3" s="2" t="s">
        <v>4</v>
      </c>
      <c r="C3" s="3"/>
      <c r="D3" s="29"/>
      <c r="E3" s="3"/>
    </row>
    <row r="4" spans="1:9" ht="15">
      <c r="B4" s="2" t="s">
        <v>5</v>
      </c>
      <c r="C4" s="3"/>
      <c r="D4" s="3"/>
      <c r="E4" s="3"/>
    </row>
    <row r="5" spans="1:9" ht="15">
      <c r="B5" s="4" t="s">
        <v>6</v>
      </c>
      <c r="C5" s="3"/>
      <c r="D5" s="3"/>
      <c r="E5" s="3"/>
    </row>
    <row r="6" spans="1:9" ht="14.25" customHeight="1">
      <c r="A6" s="5"/>
      <c r="B6" s="30" t="s">
        <v>66</v>
      </c>
      <c r="C6" s="6"/>
      <c r="D6" s="6"/>
      <c r="E6" s="6"/>
    </row>
    <row r="8" spans="1:9" ht="24.75" customHeight="1">
      <c r="B8" s="8" t="s">
        <v>7</v>
      </c>
      <c r="C8" s="8">
        <v>2008</v>
      </c>
      <c r="D8" s="8">
        <v>2009</v>
      </c>
      <c r="E8" s="8">
        <v>2010</v>
      </c>
      <c r="F8" s="8">
        <v>2011</v>
      </c>
      <c r="G8" s="8" t="s">
        <v>51</v>
      </c>
      <c r="H8" s="8" t="s">
        <v>50</v>
      </c>
    </row>
    <row r="9" spans="1:9" ht="25.5" customHeight="1">
      <c r="B9" s="9" t="s">
        <v>8</v>
      </c>
      <c r="C9" s="10">
        <f t="shared" ref="C9:H9" si="0">+C10+C31+C32+C37</f>
        <v>42616.054273999995</v>
      </c>
      <c r="D9" s="10">
        <f t="shared" si="0"/>
        <v>51825.315437999998</v>
      </c>
      <c r="E9" s="10">
        <f t="shared" si="0"/>
        <v>66912.403175240004</v>
      </c>
      <c r="F9" s="10">
        <f t="shared" si="0"/>
        <v>86932.391505999985</v>
      </c>
      <c r="G9" s="10">
        <f t="shared" si="0"/>
        <v>108796.213118</v>
      </c>
      <c r="H9" s="10">
        <f t="shared" si="0"/>
        <v>131972.981268</v>
      </c>
    </row>
    <row r="10" spans="1:9" s="11" customFormat="1">
      <c r="B10" s="12" t="s">
        <v>60</v>
      </c>
      <c r="C10" s="13">
        <f t="shared" ref="C10:H10" si="1">+C11+C21</f>
        <v>31622.4372</v>
      </c>
      <c r="D10" s="13">
        <f t="shared" si="1"/>
        <v>36340.46</v>
      </c>
      <c r="E10" s="13">
        <f t="shared" si="1"/>
        <v>46412.329451740006</v>
      </c>
      <c r="F10" s="13">
        <f t="shared" si="1"/>
        <v>61276.581431999992</v>
      </c>
      <c r="G10" s="13">
        <f t="shared" si="1"/>
        <v>78183.198061000003</v>
      </c>
      <c r="H10" s="13">
        <f t="shared" si="1"/>
        <v>100997.8437</v>
      </c>
    </row>
    <row r="11" spans="1:9">
      <c r="B11" s="28" t="s">
        <v>61</v>
      </c>
      <c r="C11" s="15">
        <f t="shared" ref="C11:H11" si="2">+SUM(C12:C20)</f>
        <v>17749.670999999998</v>
      </c>
      <c r="D11" s="15">
        <f t="shared" si="2"/>
        <v>21135.74</v>
      </c>
      <c r="E11" s="15">
        <f t="shared" si="2"/>
        <v>26413.429868740004</v>
      </c>
      <c r="F11" s="15">
        <f t="shared" si="2"/>
        <v>35193.101169999994</v>
      </c>
      <c r="G11" s="15">
        <f t="shared" si="2"/>
        <v>45767.106</v>
      </c>
      <c r="H11" s="15">
        <f t="shared" si="2"/>
        <v>61729.120199999998</v>
      </c>
      <c r="I11" s="28"/>
    </row>
    <row r="12" spans="1:9">
      <c r="B12" s="16" t="s">
        <v>9</v>
      </c>
      <c r="C12" s="15">
        <v>12355.232827</v>
      </c>
      <c r="D12" s="15">
        <v>15052.179006410001</v>
      </c>
      <c r="E12" s="15">
        <v>19276.322256449999</v>
      </c>
      <c r="F12" s="15">
        <v>25652.205899999997</v>
      </c>
      <c r="G12" s="15">
        <v>32621.005000000001</v>
      </c>
      <c r="H12" s="15">
        <v>43555.35</v>
      </c>
    </row>
    <row r="13" spans="1:9">
      <c r="B13" s="27" t="s">
        <v>59</v>
      </c>
      <c r="C13" s="15">
        <v>385.99297300000001</v>
      </c>
      <c r="D13" s="15">
        <v>491.43883699999998</v>
      </c>
      <c r="E13" s="15">
        <v>465.46370281999998</v>
      </c>
      <c r="F13" s="15">
        <v>519.70600000000002</v>
      </c>
      <c r="G13" s="15">
        <v>673.904</v>
      </c>
      <c r="H13" s="15">
        <v>845.21799999999996</v>
      </c>
    </row>
    <row r="14" spans="1:9">
      <c r="B14" s="16" t="s">
        <v>11</v>
      </c>
      <c r="C14" s="15">
        <v>834.15068600000006</v>
      </c>
      <c r="D14" s="15">
        <v>945.07710256999997</v>
      </c>
      <c r="E14" s="15">
        <v>652.28979334000007</v>
      </c>
      <c r="F14" s="15">
        <v>1412.74776</v>
      </c>
      <c r="G14" s="15">
        <v>2159.069</v>
      </c>
      <c r="H14" s="15">
        <v>3395.9549999999999</v>
      </c>
    </row>
    <row r="15" spans="1:9">
      <c r="B15" s="16" t="s">
        <v>10</v>
      </c>
      <c r="C15" s="15">
        <v>516.97391400000004</v>
      </c>
      <c r="D15" s="15">
        <v>474.18106999999998</v>
      </c>
      <c r="E15" s="15">
        <v>1086.1034569600001</v>
      </c>
      <c r="F15" s="15">
        <v>828.43299999999999</v>
      </c>
      <c r="G15" s="15">
        <v>1370.777</v>
      </c>
      <c r="H15" s="15">
        <v>1892.1451999999999</v>
      </c>
    </row>
    <row r="16" spans="1:9">
      <c r="B16" s="16" t="s">
        <v>12</v>
      </c>
      <c r="C16" s="15">
        <v>1054.9259999999999</v>
      </c>
      <c r="D16" s="15">
        <v>1398.6009329799999</v>
      </c>
      <c r="E16" s="15">
        <v>1582.2450801700002</v>
      </c>
      <c r="F16" s="15">
        <v>2125.0909900000001</v>
      </c>
      <c r="G16" s="15">
        <v>2883.009</v>
      </c>
      <c r="H16" s="15">
        <f>4464.385-410.975</f>
        <v>4053.4100000000003</v>
      </c>
    </row>
    <row r="17" spans="2:9">
      <c r="B17" s="16" t="s">
        <v>13</v>
      </c>
      <c r="C17" s="15">
        <v>1391.3579999999999</v>
      </c>
      <c r="D17" s="15">
        <v>1337.35628395</v>
      </c>
      <c r="E17" s="15">
        <v>1935.09023183</v>
      </c>
      <c r="F17" s="15">
        <v>2955.107</v>
      </c>
      <c r="G17" s="15">
        <v>4011.4140000000002</v>
      </c>
      <c r="H17" s="15">
        <v>5274.1540000000005</v>
      </c>
    </row>
    <row r="18" spans="2:9">
      <c r="B18" s="16" t="s">
        <v>14</v>
      </c>
      <c r="C18" s="15">
        <v>846.12780000000009</v>
      </c>
      <c r="D18" s="15">
        <v>992.33636013</v>
      </c>
      <c r="E18" s="15">
        <v>920.03119230999994</v>
      </c>
      <c r="F18" s="15">
        <v>1101.6870900000001</v>
      </c>
      <c r="G18" s="15">
        <v>1374.048</v>
      </c>
      <c r="H18" s="15">
        <v>1511.453</v>
      </c>
    </row>
    <row r="19" spans="2:9">
      <c r="B19" s="16" t="s">
        <v>15</v>
      </c>
      <c r="C19" s="15">
        <v>289.815</v>
      </c>
      <c r="D19" s="15">
        <v>348.60707370999995</v>
      </c>
      <c r="E19" s="15">
        <v>373.71120594999996</v>
      </c>
      <c r="F19" s="15">
        <v>417.23995000000002</v>
      </c>
      <c r="G19" s="15">
        <v>417.4</v>
      </c>
      <c r="H19" s="15">
        <v>434.03</v>
      </c>
    </row>
    <row r="20" spans="2:9">
      <c r="B20" s="16" t="s">
        <v>16</v>
      </c>
      <c r="C20" s="15">
        <v>75.093800000002375</v>
      </c>
      <c r="D20" s="15">
        <v>95.963333249997959</v>
      </c>
      <c r="E20" s="15">
        <v>122.17294891000002</v>
      </c>
      <c r="F20" s="15">
        <v>180.88347999999678</v>
      </c>
      <c r="G20" s="15">
        <v>256.47999999999593</v>
      </c>
      <c r="H20" s="15">
        <f>356.429999999993+410.975</f>
        <v>767.40499999999304</v>
      </c>
    </row>
    <row r="21" spans="2:9">
      <c r="B21" s="28" t="s">
        <v>62</v>
      </c>
      <c r="C21" s="15">
        <f t="shared" ref="C21:H21" si="3">+SUM(C22:C30)</f>
        <v>13872.7662</v>
      </c>
      <c r="D21" s="15">
        <f t="shared" si="3"/>
        <v>15204.72</v>
      </c>
      <c r="E21" s="15">
        <f t="shared" si="3"/>
        <v>19998.899582999999</v>
      </c>
      <c r="F21" s="15">
        <f t="shared" si="3"/>
        <v>26083.480262000001</v>
      </c>
      <c r="G21" s="15">
        <f t="shared" si="3"/>
        <v>32416.092060999999</v>
      </c>
      <c r="H21" s="15">
        <f t="shared" si="3"/>
        <v>39268.7235</v>
      </c>
      <c r="I21" s="28"/>
    </row>
    <row r="22" spans="2:9">
      <c r="B22" s="16" t="s">
        <v>52</v>
      </c>
      <c r="C22" s="15">
        <v>10339.75</v>
      </c>
      <c r="D22" s="15">
        <v>10418.45002909</v>
      </c>
      <c r="E22" s="15">
        <v>13590.254280020001</v>
      </c>
      <c r="F22" s="15">
        <v>22554.361379999998</v>
      </c>
      <c r="G22" s="15">
        <v>22397.201000000001</v>
      </c>
      <c r="H22" s="15">
        <v>27441.046899999998</v>
      </c>
    </row>
    <row r="23" spans="2:9">
      <c r="B23" s="16" t="s">
        <v>17</v>
      </c>
      <c r="C23" s="15">
        <v>1211.3534999999999</v>
      </c>
      <c r="D23" s="15">
        <v>2113.42946867</v>
      </c>
      <c r="E23" s="15">
        <v>3361.8937690799999</v>
      </c>
      <c r="F23" s="15">
        <v>0</v>
      </c>
      <c r="G23" s="15">
        <v>5689.7529999999997</v>
      </c>
      <c r="H23" s="15">
        <v>6964.6530000000002</v>
      </c>
    </row>
    <row r="24" spans="2:9">
      <c r="B24" s="16" t="s">
        <v>18</v>
      </c>
      <c r="C24" s="15">
        <v>650</v>
      </c>
      <c r="D24" s="15">
        <v>650</v>
      </c>
      <c r="E24" s="15">
        <v>650</v>
      </c>
      <c r="F24" s="15">
        <v>650</v>
      </c>
      <c r="G24" s="15">
        <v>650</v>
      </c>
      <c r="H24" s="15">
        <v>650</v>
      </c>
    </row>
    <row r="25" spans="2:9">
      <c r="B25" s="16" t="s">
        <v>19</v>
      </c>
      <c r="C25" s="15">
        <v>179.47329999999999</v>
      </c>
      <c r="D25" s="15">
        <v>220.42159389</v>
      </c>
      <c r="E25" s="15">
        <v>298.38939125999997</v>
      </c>
      <c r="F25" s="15">
        <v>381.87833499999999</v>
      </c>
      <c r="G25" s="15">
        <v>546.46699999999998</v>
      </c>
      <c r="H25" s="15">
        <v>664.50440000000003</v>
      </c>
    </row>
    <row r="26" spans="2:9">
      <c r="B26" s="16" t="s">
        <v>53</v>
      </c>
      <c r="C26" s="15">
        <v>367.8</v>
      </c>
      <c r="D26" s="15">
        <v>367.8</v>
      </c>
      <c r="E26" s="15">
        <v>367.8</v>
      </c>
      <c r="F26" s="15">
        <f>+E26</f>
        <v>367.8</v>
      </c>
      <c r="G26" s="15">
        <f>+F26</f>
        <v>367.8</v>
      </c>
      <c r="H26" s="15">
        <f>+G26</f>
        <v>367.8</v>
      </c>
    </row>
    <row r="27" spans="2:9">
      <c r="B27" s="16" t="s">
        <v>20</v>
      </c>
      <c r="C27" s="15">
        <v>310.34899999999999</v>
      </c>
      <c r="D27" s="15">
        <v>350.26</v>
      </c>
      <c r="E27" s="15">
        <v>461.30136399999998</v>
      </c>
      <c r="F27" s="15">
        <v>579.29399999999998</v>
      </c>
      <c r="G27" s="15">
        <v>772.79</v>
      </c>
      <c r="H27" s="15">
        <v>953.44119999999998</v>
      </c>
    </row>
    <row r="28" spans="2:9">
      <c r="B28" s="16" t="s">
        <v>0</v>
      </c>
      <c r="C28" s="15">
        <v>14.101699999999999</v>
      </c>
      <c r="D28" s="15">
        <v>25.638487399999999</v>
      </c>
      <c r="E28" s="15">
        <v>32.44617444</v>
      </c>
      <c r="F28" s="15">
        <v>21.007999999999999</v>
      </c>
      <c r="G28" s="15">
        <v>30.582000000000001</v>
      </c>
      <c r="H28" s="15">
        <v>19.303999999999998</v>
      </c>
    </row>
    <row r="29" spans="2:9">
      <c r="B29" s="28" t="s">
        <v>64</v>
      </c>
      <c r="C29" s="15">
        <v>112.74630000000001</v>
      </c>
      <c r="D29" s="15">
        <v>149.54417228</v>
      </c>
      <c r="E29" s="15">
        <v>126.06848026999999</v>
      </c>
      <c r="F29" s="15">
        <v>221.16287</v>
      </c>
      <c r="G29" s="15">
        <v>364.28199999999998</v>
      </c>
      <c r="H29" s="15">
        <v>442.96809999999999</v>
      </c>
      <c r="I29" s="28"/>
    </row>
    <row r="30" spans="2:9">
      <c r="B30" s="16" t="s">
        <v>21</v>
      </c>
      <c r="C30" s="15">
        <v>687.19240000000173</v>
      </c>
      <c r="D30" s="15">
        <v>909.17624867000086</v>
      </c>
      <c r="E30" s="15">
        <f>1478.54612393-367.8</f>
        <v>1110.7461239300001</v>
      </c>
      <c r="F30" s="15">
        <v>1307.9756769999997</v>
      </c>
      <c r="G30" s="15">
        <v>1597.2170610000001</v>
      </c>
      <c r="H30" s="15">
        <v>1765.0059000000003</v>
      </c>
    </row>
    <row r="31" spans="2:9" s="11" customFormat="1">
      <c r="B31" s="12" t="s">
        <v>22</v>
      </c>
      <c r="C31" s="13">
        <v>6552.451</v>
      </c>
      <c r="D31" s="13">
        <v>9292.5789519999998</v>
      </c>
      <c r="E31" s="13">
        <v>10637.279071000001</v>
      </c>
      <c r="F31" s="13">
        <v>14954.540999999999</v>
      </c>
      <c r="G31" s="13">
        <v>20341.078960000003</v>
      </c>
      <c r="H31" s="13">
        <v>20859.38</v>
      </c>
    </row>
    <row r="32" spans="2:9" s="11" customFormat="1">
      <c r="B32" s="12" t="s">
        <v>67</v>
      </c>
      <c r="C32" s="13">
        <f t="shared" ref="C32:H32" si="4">+SUM(C33:C36)</f>
        <v>1493.116974</v>
      </c>
      <c r="D32" s="13">
        <f t="shared" si="4"/>
        <v>1284.9673640000001</v>
      </c>
      <c r="E32" s="13">
        <f t="shared" si="4"/>
        <v>1696.5551914600001</v>
      </c>
      <c r="F32" s="13">
        <f t="shared" si="4"/>
        <v>2085.4132540000001</v>
      </c>
      <c r="G32" s="13">
        <f t="shared" si="4"/>
        <v>2090.8504839999996</v>
      </c>
      <c r="H32" s="13">
        <f t="shared" si="4"/>
        <v>2198.8633410000002</v>
      </c>
    </row>
    <row r="33" spans="2:8">
      <c r="B33" s="16" t="s">
        <v>23</v>
      </c>
      <c r="C33" s="15">
        <v>1058.9953029999999</v>
      </c>
      <c r="D33" s="15">
        <v>895.603162</v>
      </c>
      <c r="E33" s="15">
        <v>1125.2882081100001</v>
      </c>
      <c r="F33" s="15">
        <v>1303.794504</v>
      </c>
      <c r="G33" s="15">
        <v>1218.6545529999999</v>
      </c>
      <c r="H33" s="24">
        <v>1382.787241</v>
      </c>
    </row>
    <row r="34" spans="2:8">
      <c r="B34" s="26" t="s">
        <v>58</v>
      </c>
      <c r="C34" s="15">
        <v>104.566765</v>
      </c>
      <c r="D34" s="15">
        <v>116.668745</v>
      </c>
      <c r="E34" s="15">
        <v>163.38039043999999</v>
      </c>
      <c r="F34" s="15">
        <v>207.78798999999998</v>
      </c>
      <c r="G34" s="15">
        <v>168.5633</v>
      </c>
      <c r="H34" s="24">
        <v>181.2841</v>
      </c>
    </row>
    <row r="35" spans="2:8">
      <c r="B35" s="16" t="s">
        <v>54</v>
      </c>
      <c r="C35" s="15">
        <v>121.573509</v>
      </c>
      <c r="D35" s="15">
        <v>107.450654</v>
      </c>
      <c r="E35" s="15">
        <v>110.51290677999999</v>
      </c>
      <c r="F35" s="15">
        <v>153.46373</v>
      </c>
      <c r="G35" s="15">
        <v>155.282218</v>
      </c>
      <c r="H35" s="24">
        <v>205.512</v>
      </c>
    </row>
    <row r="36" spans="2:8">
      <c r="B36" s="16" t="s">
        <v>24</v>
      </c>
      <c r="C36" s="15">
        <v>207.98139700000002</v>
      </c>
      <c r="D36" s="15">
        <v>165.24480300000002</v>
      </c>
      <c r="E36" s="15">
        <v>297.37368613000001</v>
      </c>
      <c r="F36" s="15">
        <v>420.36703</v>
      </c>
      <c r="G36" s="15">
        <v>548.35041299999989</v>
      </c>
      <c r="H36" s="24">
        <v>429.28</v>
      </c>
    </row>
    <row r="37" spans="2:8" s="11" customFormat="1">
      <c r="B37" s="12" t="s">
        <v>25</v>
      </c>
      <c r="C37" s="13">
        <f t="shared" ref="C37:H37" si="5">+C38+C39+C40</f>
        <v>2948.0491000000002</v>
      </c>
      <c r="D37" s="13">
        <f t="shared" si="5"/>
        <v>4907.3091219999997</v>
      </c>
      <c r="E37" s="13">
        <f t="shared" si="5"/>
        <v>8166.2394610399988</v>
      </c>
      <c r="F37" s="13">
        <f t="shared" si="5"/>
        <v>8615.8558200000007</v>
      </c>
      <c r="G37" s="13">
        <f t="shared" si="5"/>
        <v>8181.0856130000002</v>
      </c>
      <c r="H37" s="13">
        <f t="shared" si="5"/>
        <v>7916.8942269999998</v>
      </c>
    </row>
    <row r="38" spans="2:8">
      <c r="B38" s="14" t="s">
        <v>26</v>
      </c>
      <c r="C38" s="15">
        <v>1424.8755000000001</v>
      </c>
      <c r="D38" s="15">
        <v>1565.29</v>
      </c>
      <c r="E38" s="15">
        <v>1993.49959702</v>
      </c>
      <c r="F38" s="15">
        <v>2662.06432</v>
      </c>
      <c r="G38" s="15">
        <v>4328.1940260000001</v>
      </c>
      <c r="H38" s="15">
        <v>3809.2536379999997</v>
      </c>
    </row>
    <row r="39" spans="2:8">
      <c r="B39" s="14" t="s">
        <v>27</v>
      </c>
      <c r="C39" s="15">
        <v>1464.2076999999999</v>
      </c>
      <c r="D39" s="15">
        <v>3237.92</v>
      </c>
      <c r="E39" s="15">
        <v>6024.347496809999</v>
      </c>
      <c r="F39" s="15">
        <v>5765.9815000000008</v>
      </c>
      <c r="G39" s="15">
        <v>3727.5265870000003</v>
      </c>
      <c r="H39" s="15">
        <v>4021.8045889999999</v>
      </c>
    </row>
    <row r="40" spans="2:8">
      <c r="B40" s="14" t="s">
        <v>28</v>
      </c>
      <c r="C40" s="15">
        <v>58.965899999999998</v>
      </c>
      <c r="D40" s="15">
        <v>104.09912200000001</v>
      </c>
      <c r="E40" s="15">
        <v>148.39236720999997</v>
      </c>
      <c r="F40" s="15">
        <v>187.81</v>
      </c>
      <c r="G40" s="15">
        <v>125.36499999999999</v>
      </c>
      <c r="H40" s="15">
        <f>1.1+65.1+19.636</f>
        <v>85.835999999999984</v>
      </c>
    </row>
    <row r="41" spans="2:8" ht="15">
      <c r="B41" s="9" t="s">
        <v>29</v>
      </c>
      <c r="C41" s="10">
        <f t="shared" ref="C41:H41" si="6">+SUM(C42:C46)+C51</f>
        <v>44315.096691000006</v>
      </c>
      <c r="D41" s="10">
        <f t="shared" si="6"/>
        <v>55730.628457999992</v>
      </c>
      <c r="E41" s="10">
        <f t="shared" si="6"/>
        <v>67981.781327033837</v>
      </c>
      <c r="F41" s="10">
        <f t="shared" si="6"/>
        <v>92732.061624021386</v>
      </c>
      <c r="G41" s="10">
        <f t="shared" si="6"/>
        <v>115542.33530810114</v>
      </c>
      <c r="H41" s="10">
        <f t="shared" si="6"/>
        <v>130287.73305297999</v>
      </c>
    </row>
    <row r="42" spans="2:8" s="11" customFormat="1">
      <c r="B42" s="12" t="s">
        <v>30</v>
      </c>
      <c r="C42" s="13">
        <v>22783.376237</v>
      </c>
      <c r="D42" s="13">
        <v>28404.880000000001</v>
      </c>
      <c r="E42" s="13">
        <v>33569.570799999994</v>
      </c>
      <c r="F42" s="13">
        <v>46726.635688000002</v>
      </c>
      <c r="G42" s="13">
        <v>57823.21153</v>
      </c>
      <c r="H42" s="13">
        <v>64456.886076000003</v>
      </c>
    </row>
    <row r="43" spans="2:8" s="11" customFormat="1">
      <c r="B43" s="12" t="s">
        <v>55</v>
      </c>
      <c r="C43" s="13">
        <v>2724.0370540000004</v>
      </c>
      <c r="D43" s="13">
        <v>3892.76</v>
      </c>
      <c r="E43" s="13">
        <v>4931.3606120000004</v>
      </c>
      <c r="F43" s="13">
        <v>6224.7962217699987</v>
      </c>
      <c r="G43" s="13">
        <v>7352.3502850000004</v>
      </c>
      <c r="H43" s="13">
        <v>8171.6658930000003</v>
      </c>
    </row>
    <row r="44" spans="2:8" s="11" customFormat="1">
      <c r="B44" s="12" t="s">
        <v>31</v>
      </c>
      <c r="C44" s="13">
        <v>1020.4718</v>
      </c>
      <c r="D44" s="13">
        <v>1327.4159999999999</v>
      </c>
      <c r="E44" s="13">
        <v>1936.4021172399998</v>
      </c>
      <c r="F44" s="13">
        <v>2543.2097200000003</v>
      </c>
      <c r="G44" s="13">
        <v>3367.2912589999996</v>
      </c>
      <c r="H44" s="13">
        <v>4037.7273000000005</v>
      </c>
    </row>
    <row r="45" spans="2:8" s="11" customFormat="1">
      <c r="B45" s="12" t="s">
        <v>56</v>
      </c>
      <c r="C45" s="13">
        <v>7261.674</v>
      </c>
      <c r="D45" s="13">
        <v>8811.8209999999999</v>
      </c>
      <c r="E45" s="13">
        <v>10815.193219999999</v>
      </c>
      <c r="F45" s="13">
        <v>15436.708769999999</v>
      </c>
      <c r="G45" s="13">
        <v>21790.628359999999</v>
      </c>
      <c r="H45" s="13">
        <v>22225.373087</v>
      </c>
    </row>
    <row r="46" spans="2:8" s="11" customFormat="1">
      <c r="B46" s="11" t="s">
        <v>63</v>
      </c>
      <c r="C46" s="13">
        <f t="shared" ref="C46:H46" si="7">+SUM(C47:C50)</f>
        <v>10524.150000000001</v>
      </c>
      <c r="D46" s="13">
        <f t="shared" si="7"/>
        <v>13288.417000000001</v>
      </c>
      <c r="E46" s="13">
        <f t="shared" si="7"/>
        <v>16715.708921583839</v>
      </c>
      <c r="F46" s="13">
        <f t="shared" si="7"/>
        <v>21788.554734251396</v>
      </c>
      <c r="G46" s="13">
        <f t="shared" si="7"/>
        <v>25193.344174101156</v>
      </c>
      <c r="H46" s="13">
        <f t="shared" si="7"/>
        <v>31380.114196980001</v>
      </c>
    </row>
    <row r="47" spans="2:8">
      <c r="B47" s="16" t="s">
        <v>32</v>
      </c>
      <c r="C47" s="15">
        <v>4358.8270864302003</v>
      </c>
      <c r="D47" s="15">
        <v>4896.95</v>
      </c>
      <c r="E47" s="15">
        <v>6232.4552456838392</v>
      </c>
      <c r="F47" s="15">
        <v>9049.2672037313969</v>
      </c>
      <c r="G47" s="15">
        <v>10504.620058751154</v>
      </c>
      <c r="H47" s="15">
        <v>13687.81</v>
      </c>
    </row>
    <row r="48" spans="2:8">
      <c r="B48" s="16" t="s">
        <v>57</v>
      </c>
      <c r="C48" s="15">
        <v>432.30799999999999</v>
      </c>
      <c r="D48" s="15">
        <v>795.7</v>
      </c>
      <c r="E48" s="15">
        <v>969.67471690000002</v>
      </c>
      <c r="F48" s="15">
        <v>1618.2551335200001</v>
      </c>
      <c r="G48" s="15">
        <v>2220.1748663500002</v>
      </c>
      <c r="H48" s="15">
        <v>2787.1617509800003</v>
      </c>
    </row>
    <row r="49" spans="2:9">
      <c r="B49" s="16" t="s">
        <v>1</v>
      </c>
      <c r="C49" s="15">
        <v>2129.9940000000001</v>
      </c>
      <c r="D49" s="15">
        <v>2590.3000000000002</v>
      </c>
      <c r="E49" s="15">
        <v>3138.0740000000001</v>
      </c>
      <c r="F49" s="15">
        <v>4088.8159999999998</v>
      </c>
      <c r="G49" s="15">
        <v>4726.277</v>
      </c>
      <c r="H49" s="15">
        <v>5259.4465999999993</v>
      </c>
    </row>
    <row r="50" spans="2:9">
      <c r="B50" s="16" t="s">
        <v>28</v>
      </c>
      <c r="C50" s="15">
        <v>3603.0209135698005</v>
      </c>
      <c r="D50" s="15">
        <v>5005.4669999999996</v>
      </c>
      <c r="E50" s="15">
        <v>6375.504958999999</v>
      </c>
      <c r="F50" s="15">
        <v>7032.216397000002</v>
      </c>
      <c r="G50" s="15">
        <v>7742.2722489999996</v>
      </c>
      <c r="H50" s="15">
        <v>9645.6958460000005</v>
      </c>
    </row>
    <row r="51" spans="2:9" s="11" customFormat="1">
      <c r="B51" s="12" t="s">
        <v>33</v>
      </c>
      <c r="C51" s="13">
        <v>1.3876000000000002</v>
      </c>
      <c r="D51" s="13">
        <v>5.3344579999999997</v>
      </c>
      <c r="E51" s="13">
        <v>13.545656210000001</v>
      </c>
      <c r="F51" s="13">
        <v>12.15649</v>
      </c>
      <c r="G51" s="13">
        <v>15.5097</v>
      </c>
      <c r="H51" s="13">
        <v>15.9665</v>
      </c>
    </row>
    <row r="52" spans="2:9" ht="3.75" customHeight="1">
      <c r="B52" s="17"/>
      <c r="C52" s="15"/>
      <c r="D52" s="15"/>
      <c r="E52" s="15"/>
      <c r="F52" s="15"/>
      <c r="G52" s="15"/>
      <c r="H52" s="15"/>
    </row>
    <row r="53" spans="2:9" ht="15">
      <c r="B53" s="9" t="s">
        <v>68</v>
      </c>
      <c r="C53" s="10">
        <f t="shared" ref="C53:H53" si="8">+C9-C41</f>
        <v>-1699.0424170000115</v>
      </c>
      <c r="D53" s="10">
        <f t="shared" si="8"/>
        <v>-3905.3130199999941</v>
      </c>
      <c r="E53" s="10">
        <f t="shared" si="8"/>
        <v>-1069.3781517938332</v>
      </c>
      <c r="F53" s="10">
        <f t="shared" si="8"/>
        <v>-5799.6701180214004</v>
      </c>
      <c r="G53" s="10">
        <f t="shared" si="8"/>
        <v>-6746.122190101145</v>
      </c>
      <c r="H53" s="10">
        <f t="shared" si="8"/>
        <v>1685.2482150200085</v>
      </c>
      <c r="I53" s="11"/>
    </row>
    <row r="54" spans="2:9" ht="3.75" customHeight="1">
      <c r="B54" s="18"/>
      <c r="C54" s="19"/>
      <c r="D54" s="19"/>
      <c r="E54" s="19"/>
      <c r="F54" s="19"/>
      <c r="G54" s="19"/>
      <c r="H54" s="19"/>
    </row>
    <row r="55" spans="2:9" ht="15">
      <c r="B55" s="9" t="s">
        <v>69</v>
      </c>
      <c r="C55" s="10">
        <v>853.27929999999992</v>
      </c>
      <c r="D55" s="10">
        <v>1305.7575999999999</v>
      </c>
      <c r="E55" s="10">
        <v>2465.1776879899999</v>
      </c>
      <c r="F55" s="10">
        <v>3359.2144823636363</v>
      </c>
      <c r="G55" s="10">
        <v>3832.3432399999997</v>
      </c>
      <c r="H55" s="10">
        <v>3640.242835</v>
      </c>
      <c r="I55" s="28"/>
    </row>
    <row r="56" spans="2:9" ht="6" customHeight="1">
      <c r="B56" s="18"/>
      <c r="C56" s="19"/>
      <c r="D56" s="19"/>
      <c r="E56" s="19"/>
      <c r="F56" s="19"/>
      <c r="G56" s="19"/>
      <c r="H56" s="19"/>
    </row>
    <row r="57" spans="2:9" ht="15">
      <c r="B57" s="9" t="s">
        <v>35</v>
      </c>
      <c r="C57" s="10">
        <f t="shared" ref="C57:H57" si="9">+SUM(C58:C60)</f>
        <v>2147.3846000000003</v>
      </c>
      <c r="D57" s="10">
        <f t="shared" si="9"/>
        <v>3071.5232729999998</v>
      </c>
      <c r="E57" s="10">
        <f t="shared" si="9"/>
        <v>4144.48594366</v>
      </c>
      <c r="F57" s="10">
        <f t="shared" si="9"/>
        <v>5703.2149960000006</v>
      </c>
      <c r="G57" s="10">
        <f t="shared" si="9"/>
        <v>6128.2724170000001</v>
      </c>
      <c r="H57" s="10">
        <f t="shared" si="9"/>
        <v>8731.8972159999994</v>
      </c>
    </row>
    <row r="58" spans="2:9" s="11" customFormat="1">
      <c r="B58" s="17" t="s">
        <v>34</v>
      </c>
      <c r="C58" s="13">
        <v>1116.1156000000001</v>
      </c>
      <c r="D58" s="13">
        <v>1594.9232730000001</v>
      </c>
      <c r="E58" s="13">
        <v>2038.2636767800002</v>
      </c>
      <c r="F58" s="13">
        <v>2431.0106159999996</v>
      </c>
      <c r="G58" s="13">
        <v>2807.3377439999999</v>
      </c>
      <c r="H58" s="13">
        <v>4627.6126089999998</v>
      </c>
    </row>
    <row r="59" spans="2:9" s="11" customFormat="1">
      <c r="B59" s="17" t="s">
        <v>36</v>
      </c>
      <c r="C59" s="13">
        <v>542.99400000000003</v>
      </c>
      <c r="D59" s="13">
        <v>742.67</v>
      </c>
      <c r="E59" s="13">
        <v>1363.2839723699999</v>
      </c>
      <c r="F59" s="13">
        <v>2247.6922200000004</v>
      </c>
      <c r="G59" s="13">
        <v>2043.733843</v>
      </c>
      <c r="H59" s="13">
        <v>2983.348317</v>
      </c>
    </row>
    <row r="60" spans="2:9" s="11" customFormat="1">
      <c r="B60" s="17" t="s">
        <v>37</v>
      </c>
      <c r="C60" s="13">
        <v>488.27499999999998</v>
      </c>
      <c r="D60" s="13">
        <v>733.93</v>
      </c>
      <c r="E60" s="13">
        <v>742.93829450999999</v>
      </c>
      <c r="F60" s="13">
        <v>1024.51216</v>
      </c>
      <c r="G60" s="13">
        <v>1277.20083</v>
      </c>
      <c r="H60" s="13">
        <v>1120.9362900000001</v>
      </c>
    </row>
    <row r="61" spans="2:9" ht="4.5" customHeight="1">
      <c r="B61" s="17"/>
      <c r="C61" s="15"/>
      <c r="D61" s="15"/>
      <c r="E61" s="15"/>
      <c r="F61" s="15"/>
      <c r="G61" s="15"/>
      <c r="H61" s="15"/>
    </row>
    <row r="62" spans="2:9" ht="15">
      <c r="B62" s="9" t="s">
        <v>38</v>
      </c>
      <c r="C62" s="10">
        <f t="shared" ref="C62:H62" si="10">+C9+C55</f>
        <v>43469.333573999997</v>
      </c>
      <c r="D62" s="10">
        <f t="shared" si="10"/>
        <v>53131.073037999995</v>
      </c>
      <c r="E62" s="10">
        <f t="shared" si="10"/>
        <v>69377.580863230003</v>
      </c>
      <c r="F62" s="10">
        <f t="shared" si="10"/>
        <v>90291.605988363619</v>
      </c>
      <c r="G62" s="10">
        <f t="shared" si="10"/>
        <v>112628.556358</v>
      </c>
      <c r="H62" s="10">
        <f t="shared" si="10"/>
        <v>135613.22410300002</v>
      </c>
    </row>
    <row r="63" spans="2:9" ht="15">
      <c r="B63" s="9" t="s">
        <v>39</v>
      </c>
      <c r="C63" s="10">
        <f t="shared" ref="C63:H63" si="11">+C41+C57</f>
        <v>46462.481291000004</v>
      </c>
      <c r="D63" s="10">
        <f t="shared" si="11"/>
        <v>58802.151730999991</v>
      </c>
      <c r="E63" s="10">
        <f t="shared" si="11"/>
        <v>72126.267270693832</v>
      </c>
      <c r="F63" s="10">
        <f t="shared" si="11"/>
        <v>98435.276620021381</v>
      </c>
      <c r="G63" s="10">
        <f t="shared" si="11"/>
        <v>121670.60772510114</v>
      </c>
      <c r="H63" s="10">
        <f t="shared" si="11"/>
        <v>139019.63026897999</v>
      </c>
    </row>
    <row r="64" spans="2:9" ht="15">
      <c r="B64" s="9" t="s">
        <v>40</v>
      </c>
      <c r="C64" s="10">
        <f t="shared" ref="C64:H64" si="12">+C63-C44</f>
        <v>45442.009491000004</v>
      </c>
      <c r="D64" s="10">
        <f t="shared" si="12"/>
        <v>57474.735730999993</v>
      </c>
      <c r="E64" s="10">
        <f t="shared" si="12"/>
        <v>70189.865153453837</v>
      </c>
      <c r="F64" s="10">
        <f t="shared" si="12"/>
        <v>95892.066900021382</v>
      </c>
      <c r="G64" s="10">
        <f t="shared" si="12"/>
        <v>118303.31646610114</v>
      </c>
      <c r="H64" s="10">
        <f t="shared" si="12"/>
        <v>134981.90296897999</v>
      </c>
    </row>
    <row r="65" spans="2:10" ht="5.25" customHeight="1">
      <c r="B65" s="18"/>
      <c r="C65" s="19"/>
      <c r="D65" s="19"/>
      <c r="E65" s="19"/>
      <c r="F65" s="19"/>
      <c r="G65" s="19"/>
      <c r="H65" s="19"/>
    </row>
    <row r="66" spans="2:10" ht="15">
      <c r="B66" s="9" t="s">
        <v>41</v>
      </c>
      <c r="C66" s="10">
        <f t="shared" ref="C66:H66" si="13">+C62-C64</f>
        <v>-1972.6759170000078</v>
      </c>
      <c r="D66" s="10">
        <f t="shared" si="13"/>
        <v>-4343.6626929999984</v>
      </c>
      <c r="E66" s="10">
        <f t="shared" si="13"/>
        <v>-812.28429022383352</v>
      </c>
      <c r="F66" s="10">
        <f t="shared" si="13"/>
        <v>-5600.4609116577631</v>
      </c>
      <c r="G66" s="10">
        <f t="shared" si="13"/>
        <v>-5674.760108101138</v>
      </c>
      <c r="H66" s="10">
        <f t="shared" si="13"/>
        <v>631.32113402002142</v>
      </c>
    </row>
    <row r="67" spans="2:10" ht="21" customHeight="1">
      <c r="B67" s="22" t="s">
        <v>42</v>
      </c>
      <c r="C67" s="23">
        <f t="shared" ref="C67:H67" si="14">+C62-C63</f>
        <v>-2993.1477170000071</v>
      </c>
      <c r="D67" s="23">
        <f t="shared" si="14"/>
        <v>-5671.0786929999958</v>
      </c>
      <c r="E67" s="23">
        <f t="shared" si="14"/>
        <v>-2748.6864074638288</v>
      </c>
      <c r="F67" s="23">
        <f t="shared" si="14"/>
        <v>-8143.670631657762</v>
      </c>
      <c r="G67" s="23">
        <f t="shared" si="14"/>
        <v>-9042.0513671011431</v>
      </c>
      <c r="H67" s="23">
        <f t="shared" si="14"/>
        <v>-3406.4061659799772</v>
      </c>
    </row>
    <row r="68" spans="2:10" ht="6" customHeight="1">
      <c r="B68" s="18"/>
      <c r="C68" s="19"/>
      <c r="D68" s="19"/>
      <c r="E68" s="19"/>
      <c r="F68" s="19"/>
      <c r="G68" s="19"/>
      <c r="H68" s="19"/>
    </row>
    <row r="69" spans="2:10" ht="15">
      <c r="B69" s="9" t="s">
        <v>43</v>
      </c>
      <c r="C69" s="10">
        <f t="shared" ref="C69:H69" si="15">+SUM(C70:C71)</f>
        <v>4830.2187510000003</v>
      </c>
      <c r="D69" s="10">
        <f t="shared" si="15"/>
        <v>6588.4470000000001</v>
      </c>
      <c r="E69" s="10">
        <f t="shared" si="15"/>
        <v>16212.52730378</v>
      </c>
      <c r="F69" s="10">
        <f t="shared" si="15"/>
        <v>12027.216909999999</v>
      </c>
      <c r="G69" s="10">
        <f t="shared" si="15"/>
        <v>13159.642699</v>
      </c>
      <c r="H69" s="10">
        <f t="shared" si="15"/>
        <v>13704.730535000001</v>
      </c>
    </row>
    <row r="70" spans="2:10">
      <c r="B70" s="12" t="s">
        <v>44</v>
      </c>
      <c r="C70" s="15">
        <v>1181.647391</v>
      </c>
      <c r="D70" s="15">
        <v>1338.057</v>
      </c>
      <c r="E70" s="15">
        <v>4464.9329642499997</v>
      </c>
      <c r="F70" s="15">
        <v>1486.0129099999999</v>
      </c>
      <c r="G70" s="15">
        <v>1328.569017</v>
      </c>
      <c r="H70" s="15">
        <v>10.826499999999999</v>
      </c>
    </row>
    <row r="71" spans="2:10">
      <c r="B71" s="12" t="s">
        <v>45</v>
      </c>
      <c r="C71" s="15">
        <v>3648.5713599999999</v>
      </c>
      <c r="D71" s="15">
        <v>5250.39</v>
      </c>
      <c r="E71" s="15">
        <v>11747.59433953</v>
      </c>
      <c r="F71" s="15">
        <v>10541.204</v>
      </c>
      <c r="G71" s="15">
        <v>11831.073682</v>
      </c>
      <c r="H71" s="15">
        <v>13693.904035000001</v>
      </c>
      <c r="J71" s="7"/>
    </row>
    <row r="72" spans="2:10" ht="15">
      <c r="B72" s="9" t="s">
        <v>46</v>
      </c>
      <c r="C72" s="10">
        <f t="shared" ref="C72:H72" si="16">+SUM(C73:C74)</f>
        <v>3712.3725259999997</v>
      </c>
      <c r="D72" s="10">
        <f t="shared" si="16"/>
        <v>4079.3032659999999</v>
      </c>
      <c r="E72" s="10">
        <f t="shared" si="16"/>
        <v>14307.892739999999</v>
      </c>
      <c r="F72" s="10">
        <f t="shared" si="16"/>
        <v>10023.722371</v>
      </c>
      <c r="G72" s="10">
        <f t="shared" si="16"/>
        <v>4104.5800859999999</v>
      </c>
      <c r="H72" s="10">
        <f t="shared" si="16"/>
        <v>10298.283600000001</v>
      </c>
    </row>
    <row r="73" spans="2:10">
      <c r="B73" s="12" t="s">
        <v>47</v>
      </c>
      <c r="C73" s="15">
        <v>836.10496599999999</v>
      </c>
      <c r="D73" s="15">
        <v>1262.203266</v>
      </c>
      <c r="E73" s="15">
        <f>4646.85397+2374.9</f>
        <v>7021.7539699999998</v>
      </c>
      <c r="F73" s="15">
        <v>3586.3826899999999</v>
      </c>
      <c r="G73" s="15">
        <v>865.09452199999998</v>
      </c>
      <c r="H73" s="15">
        <v>1993.3646000000001</v>
      </c>
    </row>
    <row r="74" spans="2:10">
      <c r="B74" s="12" t="s">
        <v>48</v>
      </c>
      <c r="C74" s="15">
        <v>2876.2675599999998</v>
      </c>
      <c r="D74" s="15">
        <v>2817.1</v>
      </c>
      <c r="E74" s="15">
        <v>7286.1387699999996</v>
      </c>
      <c r="F74" s="15">
        <v>6437.3396809999995</v>
      </c>
      <c r="G74" s="15">
        <v>3239.4855640000001</v>
      </c>
      <c r="H74" s="15">
        <v>8304.9189999999999</v>
      </c>
    </row>
    <row r="75" spans="2:10" ht="21.75" customHeight="1">
      <c r="B75" s="9" t="s">
        <v>49</v>
      </c>
      <c r="C75" s="10">
        <f t="shared" ref="C75:H75" si="17">+C67+C69-C72</f>
        <v>-1875.3014920000064</v>
      </c>
      <c r="D75" s="10">
        <f t="shared" si="17"/>
        <v>-3161.9349589999956</v>
      </c>
      <c r="E75" s="10">
        <f t="shared" si="17"/>
        <v>-844.05184368382834</v>
      </c>
      <c r="F75" s="10">
        <f t="shared" si="17"/>
        <v>-6140.1760926577626</v>
      </c>
      <c r="G75" s="10">
        <f t="shared" si="17"/>
        <v>13.011245898856941</v>
      </c>
      <c r="H75" s="10">
        <f t="shared" si="17"/>
        <v>4.0769020022707991E-2</v>
      </c>
    </row>
    <row r="76" spans="2:10" ht="15">
      <c r="B76" s="20"/>
      <c r="C76" s="21"/>
      <c r="D76" s="21"/>
      <c r="E76" s="21"/>
    </row>
    <row r="77" spans="2:10" ht="14.25">
      <c r="B77" s="25" t="s">
        <v>65</v>
      </c>
    </row>
    <row r="116" spans="3:5">
      <c r="C116" s="3"/>
      <c r="D116" s="3"/>
      <c r="E116" s="3"/>
    </row>
    <row r="117" spans="3:5">
      <c r="E117" s="7"/>
    </row>
  </sheetData>
  <phoneticPr fontId="2" type="noConversion"/>
  <pageMargins left="0.75" right="0.75" top="1" bottom="1" header="0" footer="0"/>
  <pageSetup paperSize="9" orientation="portrait" r:id="rId1"/>
  <headerFooter alignWithMargins="0"/>
  <ignoredErrors>
    <ignoredError sqref="C40:E61 C21:D37 E21:E25 E27:E29 E31:E3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APNF</vt:lpstr>
    </vt:vector>
  </TitlesOfParts>
  <Company>xx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lmigliavaca</dc:creator>
  <cp:lastModifiedBy>NCZIMBALOS</cp:lastModifiedBy>
  <dcterms:created xsi:type="dcterms:W3CDTF">2011-07-21T14:06:36Z</dcterms:created>
  <dcterms:modified xsi:type="dcterms:W3CDTF">2013-01-18T16:05:06Z</dcterms:modified>
</cp:coreProperties>
</file>